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45" windowWidth="2475" windowHeight="4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<sst xmlns="http://schemas.openxmlformats.org/spreadsheetml/2006/main" count="134" uniqueCount="99">
  <si>
    <t>Fixed Costs: (Decorations)</t>
  </si>
  <si>
    <t>Number of Brothers</t>
  </si>
  <si>
    <t>Number of AMs</t>
  </si>
  <si>
    <t>Expenses</t>
  </si>
  <si>
    <t>Income</t>
  </si>
  <si>
    <t>Brother Dues</t>
  </si>
  <si>
    <t>Total</t>
  </si>
  <si>
    <t>Variable Expenses</t>
  </si>
  <si>
    <t>Membership Fees</t>
  </si>
  <si>
    <t>Greek Affairs</t>
  </si>
  <si>
    <t>IHQ Pinning Fee</t>
  </si>
  <si>
    <t>IHQ Initiation Fee</t>
  </si>
  <si>
    <t>Fixed Expenses</t>
  </si>
  <si>
    <t>Loss Prevention</t>
  </si>
  <si>
    <t>Conference Assessment</t>
  </si>
  <si>
    <t>Composite</t>
  </si>
  <si>
    <t>Rush</t>
  </si>
  <si>
    <t>Fixed Cost:</t>
  </si>
  <si>
    <t>Publications</t>
  </si>
  <si>
    <t>Supplies</t>
  </si>
  <si>
    <t>Variable Cost:</t>
  </si>
  <si>
    <t>RUSH TOTAL</t>
  </si>
  <si>
    <t>External Relations</t>
  </si>
  <si>
    <t>EXT TOTAL</t>
  </si>
  <si>
    <t>Associate Member Process</t>
  </si>
  <si>
    <t>Variable Cost</t>
  </si>
  <si>
    <t>Manuals</t>
  </si>
  <si>
    <t>Pins</t>
  </si>
  <si>
    <t>AMP TOTAL</t>
  </si>
  <si>
    <t>Secretarial</t>
  </si>
  <si>
    <t>PO Box</t>
  </si>
  <si>
    <t>Secretarial TOTAL</t>
  </si>
  <si>
    <t>Historian</t>
  </si>
  <si>
    <t>Film/Developing</t>
  </si>
  <si>
    <t>HISTORIAN TOTAL</t>
  </si>
  <si>
    <t>Scholarship</t>
  </si>
  <si>
    <t>General Fund</t>
  </si>
  <si>
    <t>SCHOLARSHIP TOTAL</t>
  </si>
  <si>
    <t>Programming</t>
  </si>
  <si>
    <t>Event Fund</t>
  </si>
  <si>
    <t>PROGRAMMING TOTAL</t>
  </si>
  <si>
    <t>House</t>
  </si>
  <si>
    <t>HOUSE TOTAL</t>
  </si>
  <si>
    <t>Events</t>
  </si>
  <si>
    <t>Fixed Costs:</t>
  </si>
  <si>
    <t>Variable Costs:</t>
  </si>
  <si>
    <t>Formal</t>
  </si>
  <si>
    <t>EVENTS TOTAL</t>
  </si>
  <si>
    <t>Happy Hours</t>
  </si>
  <si>
    <t>PUBLICATIONS TOTAL</t>
  </si>
  <si>
    <t>Sports/Health</t>
  </si>
  <si>
    <t>Equipment</t>
  </si>
  <si>
    <t>S/H Total</t>
  </si>
  <si>
    <t>Brotherhood</t>
  </si>
  <si>
    <t>Retreat - Lodging</t>
  </si>
  <si>
    <t>Retreat - Supplies</t>
  </si>
  <si>
    <t>Superbowl Party</t>
  </si>
  <si>
    <t>Retreat - Food (3 meals @ avg. $3.33)</t>
  </si>
  <si>
    <t>B'HOOD TOTAL</t>
  </si>
  <si>
    <t>Philanthropy</t>
  </si>
  <si>
    <t>Spring Philanthropy</t>
  </si>
  <si>
    <t>PHILANTHROPY TOTAL</t>
  </si>
  <si>
    <t>Treasurer</t>
  </si>
  <si>
    <t>TREASURER TOTAL</t>
  </si>
  <si>
    <t>CHAPTER EXPENSES TOTAL</t>
  </si>
  <si>
    <t>Open Rush General Fund</t>
  </si>
  <si>
    <t>Closed Rush General Fund</t>
  </si>
  <si>
    <t>General Event Fund</t>
  </si>
  <si>
    <t>Dues</t>
  </si>
  <si>
    <t>Brothers</t>
  </si>
  <si>
    <t>Satellite Dish</t>
  </si>
  <si>
    <t>Total Budget</t>
  </si>
  <si>
    <t>CEP</t>
  </si>
  <si>
    <t>Theme party</t>
  </si>
  <si>
    <t>Long Term Reserve</t>
  </si>
  <si>
    <t>Short Term Reserve</t>
  </si>
  <si>
    <t>Programming Flyers</t>
  </si>
  <si>
    <t>AM Total</t>
  </si>
  <si>
    <t>*</t>
  </si>
  <si>
    <t>Total Savings</t>
  </si>
  <si>
    <t>Total Income</t>
  </si>
  <si>
    <t>Total Expenses</t>
  </si>
  <si>
    <t>Savings</t>
  </si>
  <si>
    <t>$77 / month x 5 months</t>
  </si>
  <si>
    <t>President's Budget</t>
  </si>
  <si>
    <t>Carry over from last semester</t>
  </si>
  <si>
    <t>For '05 CEP - 1/2 fall 1/2 spring</t>
  </si>
  <si>
    <t>Happy Hours (2 @ $45)</t>
  </si>
  <si>
    <t>Mixers (3 @ $60)</t>
  </si>
  <si>
    <t>Per brother</t>
  </si>
  <si>
    <t>IFC</t>
  </si>
  <si>
    <t xml:space="preserve">         Delta Upsilon Fraternity, _______ Chapter</t>
  </si>
  <si>
    <t>Chapter Expenses</t>
  </si>
  <si>
    <t>Alumni Event Supplies</t>
  </si>
  <si>
    <t>Alumni Mailing</t>
  </si>
  <si>
    <t>Spring AM Dues</t>
  </si>
  <si>
    <t>Spring AM</t>
  </si>
  <si>
    <t>Alumni Event</t>
  </si>
  <si>
    <t>Spring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</si>
</sst>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0"/>
      <name val="Geneva"/>
      <family val="0"/>
    </font>
    <font>
      <u val="single"/>
      <sz val="10"/>
      <name val="Arial"/>
      <family val="2"/>
    </font>
    <font>
      <i/>
      <sz val="10"/>
      <name val="Arial"/>
      <family val="0"/>
    </font>
    <font>
      <b/>
      <sz val="18"/>
      <name val="Times New Roman"/>
      <family val="1"/>
    </font>
    <font>
      <b/>
      <sz val="9"/>
      <name val="Arial"/>
      <family val="2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justify"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 vertical="justify"/>
    </xf>
    <xf numFmtId="8" fontId="2" fillId="0" borderId="4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0" fontId="0" fillId="0" borderId="5" xfId="0" applyBorder="1" applyAlignment="1">
      <alignment/>
    </xf>
    <xf numFmtId="8" fontId="0" fillId="0" borderId="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justify"/>
    </xf>
    <xf numFmtId="8" fontId="0" fillId="0" borderId="0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0" xfId="0" applyFont="1" applyAlignment="1">
      <alignment vertical="justify"/>
    </xf>
    <xf numFmtId="0" fontId="1" fillId="0" borderId="0" xfId="0" applyFont="1" applyAlignment="1">
      <alignment vertical="justify"/>
    </xf>
    <xf numFmtId="0" fontId="2" fillId="0" borderId="1" xfId="0" applyFont="1" applyBorder="1" applyAlignment="1">
      <alignment vertical="justify"/>
    </xf>
    <xf numFmtId="8" fontId="2" fillId="0" borderId="6" xfId="0" applyNumberFormat="1" applyFont="1" applyBorder="1" applyAlignment="1">
      <alignment/>
    </xf>
    <xf numFmtId="8" fontId="2" fillId="0" borderId="2" xfId="0" applyNumberFormat="1" applyFont="1" applyBorder="1" applyAlignment="1">
      <alignment/>
    </xf>
    <xf numFmtId="8" fontId="0" fillId="0" borderId="7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vertical="justify"/>
    </xf>
    <xf numFmtId="8" fontId="4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8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8" fontId="8" fillId="0" borderId="0" xfId="0" applyNumberFormat="1" applyFont="1" applyAlignment="1">
      <alignment/>
    </xf>
    <xf numFmtId="0" fontId="8" fillId="0" borderId="5" xfId="0" applyFont="1" applyBorder="1" applyAlignment="1">
      <alignment vertical="justify"/>
    </xf>
    <xf numFmtId="8" fontId="8" fillId="0" borderId="5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8" fontId="0" fillId="0" borderId="8" xfId="0" applyNumberFormat="1" applyBorder="1" applyAlignment="1">
      <alignment/>
    </xf>
    <xf numFmtId="8" fontId="2" fillId="0" borderId="9" xfId="0" applyNumberFormat="1" applyFont="1" applyBorder="1" applyAlignment="1">
      <alignment/>
    </xf>
    <xf numFmtId="8" fontId="9" fillId="0" borderId="0" xfId="0" applyNumberFormat="1" applyFont="1" applyAlignment="1">
      <alignment horizontal="center"/>
    </xf>
    <xf numFmtId="0" fontId="10" fillId="0" borderId="0" xfId="0" applyFont="1" applyAlignment="1">
      <alignment vertical="justify"/>
    </xf>
    <xf numFmtId="8" fontId="8" fillId="0" borderId="1" xfId="0" applyNumberFormat="1" applyFont="1" applyBorder="1" applyAlignment="1">
      <alignment/>
    </xf>
    <xf numFmtId="8" fontId="8" fillId="0" borderId="2" xfId="0" applyNumberFormat="1" applyFont="1" applyBorder="1" applyAlignment="1">
      <alignment/>
    </xf>
    <xf numFmtId="0" fontId="8" fillId="0" borderId="0" xfId="0" applyFont="1" applyBorder="1" applyAlignment="1">
      <alignment vertical="justify"/>
    </xf>
    <xf numFmtId="8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workbookViewId="0" topLeftCell="A1">
      <pane ySplit="16" topLeftCell="BM20" activePane="bottomLeft" state="frozen"/>
      <selection pane="topLeft" activeCell="A1" sqref="A1"/>
      <selection pane="bottomLeft" activeCell="D11" sqref="D11"/>
    </sheetView>
  </sheetViews>
  <sheetFormatPr defaultColWidth="9.140625" defaultRowHeight="14.25" customHeight="1"/>
  <cols>
    <col min="1" max="1" width="24.8515625" style="0" customWidth="1"/>
    <col min="2" max="2" width="33.28125" style="0" bestFit="1" customWidth="1"/>
    <col min="3" max="3" width="12.7109375" style="0" bestFit="1" customWidth="1"/>
    <col min="4" max="4" width="12.00390625" style="0" bestFit="1" customWidth="1"/>
    <col min="5" max="5" width="12.140625" style="0" customWidth="1"/>
    <col min="6" max="6" width="19.421875" style="0" bestFit="1" customWidth="1"/>
    <col min="7" max="16384" width="31.28125" style="0" customWidth="1"/>
  </cols>
  <sheetData>
    <row r="1" ht="22.5">
      <c r="A1" s="36" t="s">
        <v>91</v>
      </c>
    </row>
    <row r="2" ht="22.5">
      <c r="B2" s="36" t="s">
        <v>98</v>
      </c>
    </row>
    <row r="3" spans="2:5" ht="14.25" customHeight="1" thickBot="1">
      <c r="B3" s="1"/>
      <c r="C3" s="2"/>
      <c r="D3" s="2"/>
      <c r="E3" s="2"/>
    </row>
    <row r="4" spans="1:5" ht="14.25" customHeight="1" thickBot="1">
      <c r="A4" s="3" t="s">
        <v>1</v>
      </c>
      <c r="B4" s="4">
        <v>42</v>
      </c>
      <c r="C4" s="2"/>
      <c r="D4" s="2"/>
      <c r="E4" s="2"/>
    </row>
    <row r="5" spans="1:5" ht="14.25" customHeight="1" thickBot="1">
      <c r="A5" s="3" t="s">
        <v>2</v>
      </c>
      <c r="B5" s="4">
        <v>15</v>
      </c>
      <c r="C5" s="2"/>
      <c r="D5" s="2"/>
      <c r="E5" s="2"/>
    </row>
    <row r="6" spans="1:5" ht="14.25" customHeight="1">
      <c r="A6" s="6"/>
      <c r="B6" s="5"/>
      <c r="E6" s="35"/>
    </row>
    <row r="7" spans="2:5" ht="14.25" customHeight="1" thickBot="1">
      <c r="B7" s="1"/>
      <c r="C7" s="2"/>
      <c r="E7" s="35"/>
    </row>
    <row r="8" spans="1:4" ht="14.25" customHeight="1" thickBot="1">
      <c r="A8" s="7" t="s">
        <v>4</v>
      </c>
      <c r="B8" s="1"/>
      <c r="C8" s="31" t="s">
        <v>68</v>
      </c>
      <c r="D8" s="32" t="s">
        <v>6</v>
      </c>
    </row>
    <row r="9" spans="2:4" ht="14.25" customHeight="1">
      <c r="B9" s="1" t="s">
        <v>69</v>
      </c>
      <c r="C9" s="33">
        <f>D33+D41+D192+D23</f>
        <v>393.1852380952381</v>
      </c>
      <c r="D9" s="44">
        <f>C9</f>
        <v>393.1852380952381</v>
      </c>
    </row>
    <row r="10" spans="2:5" ht="14.25" customHeight="1">
      <c r="B10" s="1" t="s">
        <v>96</v>
      </c>
      <c r="C10" s="33">
        <f>C9/2</f>
        <v>196.59261904761905</v>
      </c>
      <c r="D10" s="44">
        <f>C10+E29+E30</f>
        <v>466.59261904761905</v>
      </c>
      <c r="E10" s="34"/>
    </row>
    <row r="11" spans="2:5" ht="14.25" customHeight="1">
      <c r="B11" s="1"/>
      <c r="C11" s="33"/>
      <c r="D11" s="44"/>
      <c r="E11" s="34"/>
    </row>
    <row r="12" spans="2:5" ht="14.25" customHeight="1">
      <c r="B12" s="10" t="s">
        <v>6</v>
      </c>
      <c r="C12" s="12">
        <f>C9*B4</f>
        <v>16513.78</v>
      </c>
      <c r="D12" s="2"/>
      <c r="E12" s="2"/>
    </row>
    <row r="13" spans="2:5" ht="14.25" customHeight="1">
      <c r="B13" s="48" t="s">
        <v>77</v>
      </c>
      <c r="C13" s="49">
        <f>C10*B5</f>
        <v>2948.889285714286</v>
      </c>
      <c r="D13" s="2"/>
      <c r="E13" s="2"/>
    </row>
    <row r="14" spans="1:5" ht="14.25" customHeight="1" thickBot="1">
      <c r="A14" s="13"/>
      <c r="B14" s="39" t="s">
        <v>80</v>
      </c>
      <c r="C14" s="40">
        <f>C12+C13</f>
        <v>19462.669285714284</v>
      </c>
      <c r="D14" s="14"/>
      <c r="E14" s="14"/>
    </row>
    <row r="15" spans="2:3" ht="14.25" customHeight="1" thickBot="1">
      <c r="B15" s="1"/>
      <c r="C15" s="2"/>
    </row>
    <row r="16" spans="1:6" ht="14.25" customHeight="1" thickBot="1">
      <c r="A16" s="15"/>
      <c r="B16" s="16"/>
      <c r="C16" s="30" t="s">
        <v>3</v>
      </c>
      <c r="D16" s="18" t="s">
        <v>5</v>
      </c>
      <c r="E16" s="18" t="s">
        <v>95</v>
      </c>
      <c r="F16" s="18"/>
    </row>
    <row r="17" spans="1:6" ht="14.25" customHeight="1" thickBot="1">
      <c r="A17" s="15"/>
      <c r="B17" s="16"/>
      <c r="C17" s="15"/>
      <c r="D17" s="17"/>
      <c r="E17" s="17"/>
      <c r="F17" s="17"/>
    </row>
    <row r="18" spans="1:6" ht="14.25" customHeight="1" thickBot="1">
      <c r="A18" s="7" t="s">
        <v>82</v>
      </c>
      <c r="B18" s="16"/>
      <c r="C18" s="15"/>
      <c r="D18" s="17"/>
      <c r="E18" s="17"/>
      <c r="F18" s="17"/>
    </row>
    <row r="19" spans="1:6" ht="14.25" customHeight="1">
      <c r="A19" s="15"/>
      <c r="B19" s="16"/>
      <c r="C19" s="15"/>
      <c r="D19" s="17"/>
      <c r="E19" s="17"/>
      <c r="F19" s="17"/>
    </row>
    <row r="20" spans="1:6" ht="14.25" customHeight="1">
      <c r="A20" s="15"/>
      <c r="B20" s="16" t="s">
        <v>75</v>
      </c>
      <c r="C20" s="17">
        <f>D20*$B$4</f>
        <v>630</v>
      </c>
      <c r="D20" s="17">
        <v>15</v>
      </c>
      <c r="E20" s="17"/>
      <c r="F20" s="17"/>
    </row>
    <row r="21" spans="1:6" ht="14.25" customHeight="1">
      <c r="A21" s="15"/>
      <c r="B21" s="16" t="s">
        <v>74</v>
      </c>
      <c r="C21" s="17">
        <f>D21*$B$4+E21*$B$5</f>
        <v>1288.8392857142856</v>
      </c>
      <c r="D21" s="17">
        <v>15</v>
      </c>
      <c r="E21" s="17">
        <f>C10-(E27+E71+E88+E172+E139)</f>
        <v>43.92261904761904</v>
      </c>
      <c r="F21" s="17"/>
    </row>
    <row r="22" spans="1:6" ht="14.25" customHeight="1">
      <c r="A22" s="15"/>
      <c r="B22" s="16"/>
      <c r="C22" s="15"/>
      <c r="D22" s="17"/>
      <c r="E22" s="17"/>
      <c r="F22" s="17"/>
    </row>
    <row r="23" spans="1:6" ht="14.25" customHeight="1" thickBot="1">
      <c r="A23" s="15"/>
      <c r="B23" s="10" t="s">
        <v>6</v>
      </c>
      <c r="C23" s="11">
        <f>SUM(C20:C21)</f>
        <v>1918.8392857142856</v>
      </c>
      <c r="D23" s="11">
        <f>SUM(D20:D21)</f>
        <v>30</v>
      </c>
      <c r="E23" s="11">
        <f>SUM(E20:E21)</f>
        <v>43.92261904761904</v>
      </c>
      <c r="F23" s="17"/>
    </row>
    <row r="24" spans="1:5" ht="14.25" customHeight="1" thickBot="1" thickTop="1">
      <c r="A24" s="15"/>
      <c r="B24" s="16"/>
      <c r="C24" s="17"/>
      <c r="D24" s="17"/>
      <c r="E24" s="17"/>
    </row>
    <row r="25" spans="1:5" ht="14.25" customHeight="1" thickBot="1">
      <c r="A25" s="7" t="s">
        <v>7</v>
      </c>
      <c r="B25" s="1"/>
      <c r="C25" s="2"/>
      <c r="D25" s="9"/>
      <c r="E25" s="2"/>
    </row>
    <row r="26" spans="2:5" ht="14.25" customHeight="1">
      <c r="B26" s="1" t="s">
        <v>8</v>
      </c>
      <c r="C26" s="2">
        <f>D26*$B$4</f>
        <v>3360</v>
      </c>
      <c r="D26" s="2">
        <v>80</v>
      </c>
      <c r="E26" s="2"/>
    </row>
    <row r="27" spans="2:5" ht="14.25" customHeight="1">
      <c r="B27" s="1" t="s">
        <v>9</v>
      </c>
      <c r="C27" s="2">
        <f>D27*$B$4+E27*B5</f>
        <v>661.05</v>
      </c>
      <c r="D27" s="2">
        <v>11.75</v>
      </c>
      <c r="E27" s="2">
        <v>11.17</v>
      </c>
    </row>
    <row r="28" spans="2:5" ht="14.25" customHeight="1">
      <c r="B28" s="1" t="s">
        <v>90</v>
      </c>
      <c r="C28" s="2">
        <v>170</v>
      </c>
      <c r="D28" s="2">
        <f>C28/B4</f>
        <v>4.0476190476190474</v>
      </c>
      <c r="E28" s="2"/>
    </row>
    <row r="29" spans="2:5" ht="14.25" customHeight="1">
      <c r="B29" s="1" t="s">
        <v>10</v>
      </c>
      <c r="C29" s="2">
        <f>D29*$B$4</f>
        <v>0</v>
      </c>
      <c r="D29" s="2"/>
      <c r="E29" s="2">
        <v>70</v>
      </c>
    </row>
    <row r="30" spans="2:7" ht="14.25" customHeight="1">
      <c r="B30" s="1" t="s">
        <v>11</v>
      </c>
      <c r="C30" s="2">
        <f>D30*$B$4</f>
        <v>0</v>
      </c>
      <c r="D30" s="2"/>
      <c r="E30" s="2">
        <v>200</v>
      </c>
      <c r="F30" s="2"/>
      <c r="G30" t="s">
        <v>89</v>
      </c>
    </row>
    <row r="31" spans="2:6" ht="14.25" customHeight="1">
      <c r="B31" s="1" t="s">
        <v>84</v>
      </c>
      <c r="C31" s="2">
        <f>D31*$B$4</f>
        <v>210</v>
      </c>
      <c r="D31" s="2">
        <v>5</v>
      </c>
      <c r="E31" s="2"/>
      <c r="F31" s="2"/>
    </row>
    <row r="32" spans="2:5" ht="14.25" customHeight="1">
      <c r="B32" s="1"/>
      <c r="C32" s="2"/>
      <c r="D32" s="2"/>
      <c r="E32" s="2"/>
    </row>
    <row r="33" spans="1:6" ht="14.25" customHeight="1" thickBot="1">
      <c r="A33" s="19"/>
      <c r="B33" s="10" t="s">
        <v>6</v>
      </c>
      <c r="C33" s="11">
        <f>SUM(C26:C31)</f>
        <v>4401.05</v>
      </c>
      <c r="D33" s="11">
        <f>SUM(D26:D31)</f>
        <v>100.79761904761905</v>
      </c>
      <c r="E33" s="11">
        <f>SUM(E26:E31)</f>
        <v>281.17</v>
      </c>
      <c r="F33" s="11">
        <f>SUM(F26:F31)</f>
        <v>0</v>
      </c>
    </row>
    <row r="34" spans="2:5" ht="14.25" customHeight="1" thickTop="1">
      <c r="B34" s="1"/>
      <c r="C34" s="2"/>
      <c r="D34" s="2"/>
      <c r="E34" s="2"/>
    </row>
    <row r="35" spans="2:5" ht="14.25" customHeight="1" thickBot="1">
      <c r="B35" s="1"/>
      <c r="C35" s="2"/>
      <c r="D35" s="2"/>
      <c r="E35" s="2"/>
    </row>
    <row r="36" spans="1:5" ht="14.25" customHeight="1" thickBot="1">
      <c r="A36" s="7" t="s">
        <v>12</v>
      </c>
      <c r="B36" s="1"/>
      <c r="C36" s="2"/>
      <c r="D36" s="2"/>
      <c r="E36" s="2"/>
    </row>
    <row r="37" spans="1:5" ht="14.25" customHeight="1">
      <c r="A37" t="s">
        <v>78</v>
      </c>
      <c r="B37" s="1" t="s">
        <v>13</v>
      </c>
      <c r="C37" s="2">
        <v>1148</v>
      </c>
      <c r="D37" s="2">
        <f>C37/$B$4</f>
        <v>27.333333333333332</v>
      </c>
      <c r="E37" s="2"/>
    </row>
    <row r="38" spans="2:5" ht="14.25" customHeight="1">
      <c r="B38" s="1" t="s">
        <v>14</v>
      </c>
      <c r="C38" s="2">
        <v>950</v>
      </c>
      <c r="D38" s="2">
        <f>C38/$B$4</f>
        <v>22.61904761904762</v>
      </c>
      <c r="E38" s="2"/>
    </row>
    <row r="39" spans="2:5" ht="14.25" customHeight="1">
      <c r="B39" s="1" t="s">
        <v>15</v>
      </c>
      <c r="C39" s="2">
        <v>424.78</v>
      </c>
      <c r="D39" s="2">
        <f>C39/$B$4</f>
        <v>10.113809523809524</v>
      </c>
      <c r="E39" s="2"/>
    </row>
    <row r="40" spans="2:5" ht="14.25" customHeight="1">
      <c r="B40" s="1"/>
      <c r="C40" s="2"/>
      <c r="D40" s="2"/>
      <c r="E40" s="2"/>
    </row>
    <row r="41" spans="1:5" ht="14.25" customHeight="1" thickBot="1">
      <c r="A41" s="19"/>
      <c r="B41" s="10" t="s">
        <v>6</v>
      </c>
      <c r="C41" s="11">
        <f>SUM(C37:C40)</f>
        <v>2522.7799999999997</v>
      </c>
      <c r="D41" s="11">
        <f>SUM(D37:D40)</f>
        <v>60.06619047619047</v>
      </c>
      <c r="E41" s="12"/>
    </row>
    <row r="42" spans="2:5" ht="14.25" customHeight="1" thickTop="1">
      <c r="B42" s="10"/>
      <c r="C42" s="20"/>
      <c r="D42" s="20"/>
      <c r="E42" s="2"/>
    </row>
    <row r="43" spans="2:5" ht="14.25" customHeight="1" thickBot="1">
      <c r="B43" s="1"/>
      <c r="C43" s="2"/>
      <c r="D43" s="2"/>
      <c r="E43" s="2"/>
    </row>
    <row r="44" spans="1:5" ht="14.25" customHeight="1" thickBot="1">
      <c r="A44" s="7" t="s">
        <v>92</v>
      </c>
      <c r="B44" s="1"/>
      <c r="C44" s="2"/>
      <c r="D44" s="2"/>
      <c r="E44" s="2"/>
    </row>
    <row r="45" spans="1:5" ht="14.25" customHeight="1">
      <c r="A45" s="19" t="s">
        <v>16</v>
      </c>
      <c r="B45" s="1"/>
      <c r="C45" s="2"/>
      <c r="D45" s="2"/>
      <c r="E45" s="2"/>
    </row>
    <row r="46" spans="2:5" ht="14.25" customHeight="1">
      <c r="B46" s="22" t="s">
        <v>17</v>
      </c>
      <c r="C46" s="2"/>
      <c r="D46" s="2"/>
      <c r="E46" s="2"/>
    </row>
    <row r="47" spans="2:5" ht="14.25" customHeight="1">
      <c r="B47" s="1" t="s">
        <v>18</v>
      </c>
      <c r="C47" s="2">
        <v>250</v>
      </c>
      <c r="D47" s="2">
        <f>C47/$B$4</f>
        <v>5.9523809523809526</v>
      </c>
      <c r="E47" s="2"/>
    </row>
    <row r="48" spans="2:5" ht="14.25" customHeight="1">
      <c r="B48" s="1" t="s">
        <v>19</v>
      </c>
      <c r="C48" s="2">
        <v>30</v>
      </c>
      <c r="D48" s="2">
        <f>C48/$B$4</f>
        <v>0.7142857142857143</v>
      </c>
      <c r="E48" s="2"/>
    </row>
    <row r="49" spans="2:5" ht="14.25" customHeight="1">
      <c r="B49" s="1"/>
      <c r="C49" s="2"/>
      <c r="D49" s="2"/>
      <c r="E49" s="2"/>
    </row>
    <row r="50" spans="1:5" ht="14.25" customHeight="1" thickBot="1">
      <c r="A50" s="19"/>
      <c r="B50" s="10" t="s">
        <v>6</v>
      </c>
      <c r="C50" s="11">
        <f>SUM(C47:C49)</f>
        <v>280</v>
      </c>
      <c r="D50" s="11">
        <f>SUM(D47:D48)</f>
        <v>6.666666666666667</v>
      </c>
      <c r="E50" s="12"/>
    </row>
    <row r="51" spans="2:5" ht="14.25" customHeight="1" thickTop="1">
      <c r="B51" s="1"/>
      <c r="C51" s="2"/>
      <c r="D51" s="2"/>
      <c r="E51" s="2"/>
    </row>
    <row r="52" spans="2:5" ht="14.25" customHeight="1">
      <c r="B52" s="22" t="s">
        <v>20</v>
      </c>
      <c r="C52" s="8"/>
      <c r="D52" s="2"/>
      <c r="E52" s="2"/>
    </row>
    <row r="53" spans="2:5" ht="14.25" customHeight="1">
      <c r="B53" s="1" t="s">
        <v>65</v>
      </c>
      <c r="C53" s="2">
        <v>560</v>
      </c>
      <c r="D53" s="2">
        <f>C53/$B$4</f>
        <v>13.333333333333334</v>
      </c>
      <c r="E53" s="2"/>
    </row>
    <row r="54" spans="2:5" ht="14.25" customHeight="1">
      <c r="B54" s="1" t="s">
        <v>66</v>
      </c>
      <c r="C54" s="2">
        <v>560</v>
      </c>
      <c r="D54" s="2">
        <f>C54/$B$4</f>
        <v>13.333333333333334</v>
      </c>
      <c r="E54" s="2"/>
    </row>
    <row r="55" spans="2:5" ht="14.25" customHeight="1">
      <c r="B55" s="1" t="s">
        <v>85</v>
      </c>
      <c r="C55" s="2">
        <v>400</v>
      </c>
      <c r="D55" s="2">
        <v>0</v>
      </c>
      <c r="E55" s="2"/>
    </row>
    <row r="56" spans="1:5" ht="14.25" customHeight="1" thickBot="1">
      <c r="A56" s="19"/>
      <c r="B56" s="10" t="s">
        <v>6</v>
      </c>
      <c r="C56" s="11">
        <f>SUM(C53:C55)</f>
        <v>1520</v>
      </c>
      <c r="D56" s="11">
        <f>SUM(D53:D54)</f>
        <v>26.666666666666668</v>
      </c>
      <c r="E56" s="20"/>
    </row>
    <row r="57" spans="2:5" ht="14.25" customHeight="1" thickBot="1" thickTop="1">
      <c r="B57" s="10"/>
      <c r="C57" s="2"/>
      <c r="D57" s="20"/>
      <c r="E57" s="20"/>
    </row>
    <row r="58" spans="1:5" ht="14.25" customHeight="1" thickBot="1">
      <c r="A58" s="19"/>
      <c r="B58" s="23" t="s">
        <v>21</v>
      </c>
      <c r="C58" s="24">
        <f>SUM(C56+C50)</f>
        <v>1800</v>
      </c>
      <c r="D58" s="24">
        <f>SUM(D56+D50)</f>
        <v>33.333333333333336</v>
      </c>
      <c r="E58" s="20"/>
    </row>
    <row r="59" spans="2:5" ht="14.25" customHeight="1">
      <c r="B59" s="1"/>
      <c r="C59" s="2"/>
      <c r="D59" s="2"/>
      <c r="E59" s="2"/>
    </row>
    <row r="60" spans="1:5" ht="14.25" customHeight="1">
      <c r="A60" s="19" t="s">
        <v>22</v>
      </c>
      <c r="B60" s="22" t="s">
        <v>17</v>
      </c>
      <c r="C60" s="2"/>
      <c r="D60" s="2"/>
      <c r="E60" s="2"/>
    </row>
    <row r="61" spans="2:5" ht="14.25" customHeight="1">
      <c r="B61" s="1" t="s">
        <v>93</v>
      </c>
      <c r="C61" s="2">
        <v>100</v>
      </c>
      <c r="D61" s="2">
        <f>C61/$B$4</f>
        <v>2.380952380952381</v>
      </c>
      <c r="E61" s="2"/>
    </row>
    <row r="62" spans="2:5" ht="14.25" customHeight="1">
      <c r="B62" s="1" t="s">
        <v>94</v>
      </c>
      <c r="C62" s="2">
        <v>300</v>
      </c>
      <c r="D62" s="2">
        <f>C62/$B$4</f>
        <v>7.142857142857143</v>
      </c>
      <c r="E62" s="2"/>
    </row>
    <row r="63" spans="2:5" ht="14.25" customHeight="1">
      <c r="B63" s="1"/>
      <c r="C63" s="2"/>
      <c r="D63" s="2"/>
      <c r="E63" s="2"/>
    </row>
    <row r="64" spans="1:5" ht="14.25" customHeight="1" thickBot="1">
      <c r="A64" s="19"/>
      <c r="B64" s="10" t="s">
        <v>6</v>
      </c>
      <c r="C64" s="11">
        <f>SUM(C61:C63)</f>
        <v>400</v>
      </c>
      <c r="D64" s="11">
        <f>C64/$B$4</f>
        <v>9.523809523809524</v>
      </c>
      <c r="E64" s="12"/>
    </row>
    <row r="65" spans="2:5" ht="14.25" customHeight="1" thickTop="1">
      <c r="B65" s="1"/>
      <c r="C65" s="2"/>
      <c r="D65" s="2"/>
      <c r="E65" s="2"/>
    </row>
    <row r="66" spans="2:5" ht="14.25" customHeight="1">
      <c r="B66" s="22" t="s">
        <v>20</v>
      </c>
      <c r="C66" s="9"/>
      <c r="D66" s="2"/>
      <c r="E66" s="2"/>
    </row>
    <row r="67" spans="2:5" ht="14.25" customHeight="1">
      <c r="B67" s="1" t="s">
        <v>97</v>
      </c>
      <c r="C67" s="2">
        <f>D67*($B$4+$B$5)</f>
        <v>855</v>
      </c>
      <c r="D67" s="2">
        <v>15</v>
      </c>
      <c r="E67" s="2">
        <v>15</v>
      </c>
    </row>
    <row r="68" spans="2:5" ht="14.25" customHeight="1">
      <c r="B68" s="1"/>
      <c r="C68" s="2"/>
      <c r="D68" s="2"/>
      <c r="E68" s="2"/>
    </row>
    <row r="69" spans="1:5" ht="14.25" customHeight="1" thickBot="1">
      <c r="A69" s="19"/>
      <c r="B69" s="10" t="s">
        <v>6</v>
      </c>
      <c r="C69" s="11">
        <f>SUM(C66:C67)</f>
        <v>855</v>
      </c>
      <c r="D69" s="11">
        <f>SUM(D67:D68)</f>
        <v>15</v>
      </c>
      <c r="E69" s="11">
        <f>SUM(E67:E68)</f>
        <v>15</v>
      </c>
    </row>
    <row r="70" spans="2:5" ht="14.25" customHeight="1" thickBot="1" thickTop="1">
      <c r="B70" s="1"/>
      <c r="C70" s="2"/>
      <c r="D70" s="2"/>
      <c r="E70" s="2"/>
    </row>
    <row r="71" spans="1:5" ht="14.25" customHeight="1" thickBot="1">
      <c r="A71" s="19"/>
      <c r="B71" s="23" t="s">
        <v>23</v>
      </c>
      <c r="C71" s="24">
        <f>SUM(C64+C69)</f>
        <v>1255</v>
      </c>
      <c r="D71" s="24">
        <f>SUM(D64+D69)</f>
        <v>24.523809523809526</v>
      </c>
      <c r="E71" s="25">
        <f>SUM(E64+E69)</f>
        <v>15</v>
      </c>
    </row>
    <row r="72" spans="2:5" ht="14.25" customHeight="1">
      <c r="B72" s="1"/>
      <c r="C72" s="2"/>
      <c r="D72" s="2"/>
      <c r="E72" s="2"/>
    </row>
    <row r="73" spans="1:5" ht="14.25" customHeight="1">
      <c r="A73" s="19" t="s">
        <v>24</v>
      </c>
      <c r="B73" s="1"/>
      <c r="C73" s="2"/>
      <c r="D73" s="2"/>
      <c r="E73" s="2"/>
    </row>
    <row r="74" spans="2:5" ht="14.25" customHeight="1">
      <c r="B74" s="22" t="s">
        <v>17</v>
      </c>
      <c r="C74" s="2"/>
      <c r="D74" s="2"/>
      <c r="E74" s="2"/>
    </row>
    <row r="75" spans="2:5" ht="14.25" customHeight="1">
      <c r="B75" s="22"/>
      <c r="C75" s="2"/>
      <c r="D75" s="2"/>
      <c r="E75" s="2"/>
    </row>
    <row r="76" spans="2:5" ht="14.25" customHeight="1">
      <c r="B76" s="21" t="s">
        <v>36</v>
      </c>
      <c r="C76" s="2">
        <v>100</v>
      </c>
      <c r="D76" s="2">
        <f>C76/$B$4</f>
        <v>2.380952380952381</v>
      </c>
      <c r="E76" s="2">
        <v>0</v>
      </c>
    </row>
    <row r="77" spans="2:5" ht="14.25" customHeight="1">
      <c r="B77" s="21"/>
      <c r="C77" s="2"/>
      <c r="D77" s="2"/>
      <c r="E77" s="2"/>
    </row>
    <row r="78" spans="2:5" ht="14.25" customHeight="1" thickBot="1">
      <c r="B78" s="10" t="s">
        <v>6</v>
      </c>
      <c r="C78" s="11">
        <f>SUM(C76:C76)</f>
        <v>100</v>
      </c>
      <c r="D78" s="11">
        <f>SUM(D76:D76)</f>
        <v>2.380952380952381</v>
      </c>
      <c r="E78" s="11">
        <f>SUM(E76:E77)</f>
        <v>0</v>
      </c>
    </row>
    <row r="79" spans="2:5" ht="14.25" customHeight="1" thickTop="1">
      <c r="B79" s="21"/>
      <c r="C79" s="2"/>
      <c r="D79" s="2"/>
      <c r="E79" s="2"/>
    </row>
    <row r="80" spans="2:5" ht="14.25" customHeight="1">
      <c r="B80" s="22" t="s">
        <v>25</v>
      </c>
      <c r="C80" s="2"/>
      <c r="D80" s="2"/>
      <c r="E80" s="2"/>
    </row>
    <row r="81" spans="2:5" ht="14.25" customHeight="1">
      <c r="B81" s="22"/>
      <c r="C81" s="9"/>
      <c r="D81" s="2"/>
      <c r="E81" s="2"/>
    </row>
    <row r="82" spans="2:5" ht="14.25" customHeight="1">
      <c r="B82" s="1" t="s">
        <v>67</v>
      </c>
      <c r="C82" s="29">
        <f>E82*$B$5</f>
        <v>285</v>
      </c>
      <c r="D82" s="2">
        <v>0</v>
      </c>
      <c r="E82" s="2">
        <v>19</v>
      </c>
    </row>
    <row r="83" spans="2:5" ht="14.25" customHeight="1">
      <c r="B83" s="1" t="s">
        <v>26</v>
      </c>
      <c r="C83" s="29">
        <f>E83*$B$5</f>
        <v>45</v>
      </c>
      <c r="D83" s="2">
        <v>0</v>
      </c>
      <c r="E83" s="2">
        <v>3</v>
      </c>
    </row>
    <row r="84" spans="2:5" ht="14.25" customHeight="1">
      <c r="B84" s="1" t="s">
        <v>27</v>
      </c>
      <c r="C84" s="29">
        <f>E84*$B$5</f>
        <v>75</v>
      </c>
      <c r="D84" s="2">
        <v>0</v>
      </c>
      <c r="E84" s="2">
        <v>5</v>
      </c>
    </row>
    <row r="85" spans="2:5" ht="14.25" customHeight="1">
      <c r="B85" s="1"/>
      <c r="C85" s="2"/>
      <c r="D85" s="2"/>
      <c r="E85" s="2"/>
    </row>
    <row r="86" spans="1:5" ht="14.25" customHeight="1" thickBot="1">
      <c r="A86" s="19"/>
      <c r="B86" s="10" t="s">
        <v>6</v>
      </c>
      <c r="C86" s="11">
        <f>SUM(C82:C85)</f>
        <v>405</v>
      </c>
      <c r="D86" s="11">
        <f>SUM(D82:D85)</f>
        <v>0</v>
      </c>
      <c r="E86" s="11">
        <f>SUM(E82:E85)</f>
        <v>27</v>
      </c>
    </row>
    <row r="87" spans="2:5" ht="14.25" customHeight="1" thickBot="1" thickTop="1">
      <c r="B87" s="1"/>
      <c r="C87" s="2"/>
      <c r="D87" s="2"/>
      <c r="E87" s="2"/>
    </row>
    <row r="88" spans="1:5" ht="14.25" customHeight="1" thickBot="1">
      <c r="A88" s="19"/>
      <c r="B88" s="23" t="s">
        <v>28</v>
      </c>
      <c r="C88" s="24">
        <f>SUM(C78+C86)</f>
        <v>505</v>
      </c>
      <c r="D88" s="24">
        <f>SUM(D78+D86)</f>
        <v>2.380952380952381</v>
      </c>
      <c r="E88" s="25">
        <f>SUM(E78+E86)</f>
        <v>27</v>
      </c>
    </row>
    <row r="89" spans="2:5" ht="14.25" customHeight="1">
      <c r="B89" s="1"/>
      <c r="C89" s="2"/>
      <c r="D89" s="2"/>
      <c r="E89" s="2"/>
    </row>
    <row r="90" spans="1:5" ht="14.25" customHeight="1">
      <c r="A90" s="19" t="s">
        <v>29</v>
      </c>
      <c r="B90" s="1"/>
      <c r="C90" s="2"/>
      <c r="D90" s="2"/>
      <c r="E90" s="2"/>
    </row>
    <row r="91" spans="2:5" ht="14.25" customHeight="1">
      <c r="B91" s="1" t="s">
        <v>30</v>
      </c>
      <c r="C91" s="2">
        <v>20</v>
      </c>
      <c r="D91" s="2">
        <f>C91/$B$4</f>
        <v>0.47619047619047616</v>
      </c>
      <c r="E91" s="2"/>
    </row>
    <row r="92" spans="1:5" ht="14.25" customHeight="1">
      <c r="A92" t="s">
        <v>86</v>
      </c>
      <c r="B92" s="1" t="s">
        <v>72</v>
      </c>
      <c r="C92" s="2">
        <v>50</v>
      </c>
      <c r="D92" s="2">
        <f>C92/$B$4</f>
        <v>1.1904761904761905</v>
      </c>
      <c r="E92" s="2"/>
    </row>
    <row r="93" spans="2:5" ht="14.25" customHeight="1">
      <c r="B93" s="1"/>
      <c r="C93" s="2"/>
      <c r="D93" s="2"/>
      <c r="E93" s="2"/>
    </row>
    <row r="94" spans="1:5" ht="14.25" customHeight="1" thickBot="1">
      <c r="A94" s="19"/>
      <c r="B94" s="10" t="s">
        <v>6</v>
      </c>
      <c r="C94" s="11">
        <f>SUM(C91:C93)</f>
        <v>70</v>
      </c>
      <c r="D94" s="11">
        <f>SUM(D91:D93)</f>
        <v>1.6666666666666665</v>
      </c>
      <c r="E94" s="12"/>
    </row>
    <row r="95" spans="2:5" ht="14.25" customHeight="1" thickBot="1" thickTop="1">
      <c r="B95" s="1"/>
      <c r="C95" s="14"/>
      <c r="D95" s="2"/>
      <c r="E95" s="2"/>
    </row>
    <row r="96" spans="1:5" ht="14.25" customHeight="1" thickBot="1">
      <c r="A96" s="19"/>
      <c r="B96" s="23" t="s">
        <v>31</v>
      </c>
      <c r="C96" s="24">
        <f>SUM(C94)</f>
        <v>70</v>
      </c>
      <c r="D96" s="25">
        <f>SUM(D94)</f>
        <v>1.6666666666666665</v>
      </c>
      <c r="E96" s="12"/>
    </row>
    <row r="97" spans="2:5" ht="14.25" customHeight="1">
      <c r="B97" s="1"/>
      <c r="C97" s="2"/>
      <c r="D97" s="2"/>
      <c r="E97" s="2"/>
    </row>
    <row r="98" spans="1:5" ht="14.25" customHeight="1">
      <c r="A98" s="19" t="s">
        <v>32</v>
      </c>
      <c r="B98" s="1"/>
      <c r="C98" s="2"/>
      <c r="D98" s="2"/>
      <c r="E98" s="2"/>
    </row>
    <row r="99" spans="2:5" ht="14.25" customHeight="1">
      <c r="B99" s="1" t="s">
        <v>33</v>
      </c>
      <c r="C99" s="2">
        <v>0</v>
      </c>
      <c r="D99" s="2">
        <f>C99/$B$4</f>
        <v>0</v>
      </c>
      <c r="E99" s="2"/>
    </row>
    <row r="100" spans="2:5" ht="14.25" customHeight="1">
      <c r="B100" s="1"/>
      <c r="C100" s="2"/>
      <c r="D100" s="2"/>
      <c r="E100" s="2"/>
    </row>
    <row r="101" spans="1:5" ht="14.25" customHeight="1" thickBot="1">
      <c r="A101" s="19"/>
      <c r="B101" s="10" t="s">
        <v>6</v>
      </c>
      <c r="C101" s="11">
        <f>SUM(C99:C100)</f>
        <v>0</v>
      </c>
      <c r="D101" s="11">
        <f>SUM(D99:D100)</f>
        <v>0</v>
      </c>
      <c r="E101" s="12"/>
    </row>
    <row r="102" spans="2:5" ht="14.25" customHeight="1" thickBot="1" thickTop="1">
      <c r="B102" s="1"/>
      <c r="C102" s="2"/>
      <c r="D102" s="2"/>
      <c r="E102" s="2"/>
    </row>
    <row r="103" spans="1:5" ht="14.25" customHeight="1" thickBot="1">
      <c r="A103" s="19"/>
      <c r="B103" s="23" t="s">
        <v>34</v>
      </c>
      <c r="C103" s="24">
        <f>SUM(C101)</f>
        <v>0</v>
      </c>
      <c r="D103" s="25">
        <f>SUM(D101)</f>
        <v>0</v>
      </c>
      <c r="E103" s="12"/>
    </row>
    <row r="104" spans="2:5" ht="14.25" customHeight="1">
      <c r="B104" s="1"/>
      <c r="C104" s="26"/>
      <c r="D104" s="2"/>
      <c r="E104" s="2"/>
    </row>
    <row r="105" spans="1:5" ht="14.25" customHeight="1">
      <c r="A105" s="19" t="s">
        <v>35</v>
      </c>
      <c r="B105" s="1"/>
      <c r="C105" s="2"/>
      <c r="D105" s="2"/>
      <c r="E105" s="2"/>
    </row>
    <row r="106" spans="2:5" ht="14.25" customHeight="1">
      <c r="B106" s="1" t="s">
        <v>36</v>
      </c>
      <c r="C106" s="2">
        <v>0</v>
      </c>
      <c r="D106" s="2">
        <f>C106/$B$4</f>
        <v>0</v>
      </c>
      <c r="E106" s="2"/>
    </row>
    <row r="107" spans="2:5" ht="14.25" customHeight="1">
      <c r="B107" s="1"/>
      <c r="C107" s="2"/>
      <c r="D107" s="2"/>
      <c r="E107" s="2"/>
    </row>
    <row r="108" spans="1:5" ht="14.25" customHeight="1" thickBot="1">
      <c r="A108" s="19"/>
      <c r="B108" s="10" t="s">
        <v>6</v>
      </c>
      <c r="C108" s="11">
        <f>SUM(C106:C107)</f>
        <v>0</v>
      </c>
      <c r="D108" s="11">
        <f>SUM(D106:D107)</f>
        <v>0</v>
      </c>
      <c r="E108" s="12"/>
    </row>
    <row r="109" spans="2:5" ht="14.25" customHeight="1" thickBot="1" thickTop="1">
      <c r="B109" s="1"/>
      <c r="C109" s="14"/>
      <c r="D109" s="2"/>
      <c r="E109" s="2"/>
    </row>
    <row r="110" spans="1:5" ht="14.25" customHeight="1" thickBot="1">
      <c r="A110" s="19"/>
      <c r="B110" s="23" t="s">
        <v>37</v>
      </c>
      <c r="C110" s="24">
        <f>SUM(C108)</f>
        <v>0</v>
      </c>
      <c r="D110" s="25">
        <f>SUM(D108)</f>
        <v>0</v>
      </c>
      <c r="E110" s="12"/>
    </row>
    <row r="111" spans="2:5" ht="14.25" customHeight="1">
      <c r="B111" s="1"/>
      <c r="C111" s="2"/>
      <c r="D111" s="2"/>
      <c r="E111" s="2"/>
    </row>
    <row r="112" spans="1:5" ht="14.25" customHeight="1">
      <c r="A112" s="19" t="s">
        <v>38</v>
      </c>
      <c r="B112" s="1"/>
      <c r="C112" s="2"/>
      <c r="D112" s="2"/>
      <c r="E112" s="2"/>
    </row>
    <row r="113" spans="2:5" ht="14.25" customHeight="1">
      <c r="B113" s="1" t="s">
        <v>39</v>
      </c>
      <c r="C113" s="2">
        <v>200</v>
      </c>
      <c r="D113" s="2">
        <f>C113/$B$4</f>
        <v>4.761904761904762</v>
      </c>
      <c r="E113" s="2"/>
    </row>
    <row r="114" spans="2:5" ht="14.25" customHeight="1">
      <c r="B114" s="1"/>
      <c r="C114" s="2"/>
      <c r="D114" s="2"/>
      <c r="E114" s="2"/>
    </row>
    <row r="115" spans="1:5" ht="14.25" customHeight="1" thickBot="1">
      <c r="A115" s="19"/>
      <c r="B115" s="10" t="s">
        <v>6</v>
      </c>
      <c r="C115" s="11">
        <f>SUM(C113:C114)</f>
        <v>200</v>
      </c>
      <c r="D115" s="11">
        <f>SUM(D113:D114)</f>
        <v>4.761904761904762</v>
      </c>
      <c r="E115" s="12"/>
    </row>
    <row r="116" spans="2:5" ht="14.25" customHeight="1" thickBot="1" thickTop="1">
      <c r="B116" s="1"/>
      <c r="C116" s="2"/>
      <c r="D116" s="2"/>
      <c r="E116" s="2"/>
    </row>
    <row r="117" spans="1:5" ht="14.25" customHeight="1" thickBot="1">
      <c r="A117" s="19"/>
      <c r="B117" s="23" t="s">
        <v>40</v>
      </c>
      <c r="C117" s="24">
        <f>SUM(C115)</f>
        <v>200</v>
      </c>
      <c r="D117" s="25">
        <f>SUM(D115)</f>
        <v>4.761904761904762</v>
      </c>
      <c r="E117" s="12"/>
    </row>
    <row r="118" spans="2:5" ht="14.25" customHeight="1">
      <c r="B118" s="1"/>
      <c r="C118" s="26"/>
      <c r="D118" s="2"/>
      <c r="E118" s="2"/>
    </row>
    <row r="119" spans="1:5" ht="14.25" customHeight="1">
      <c r="A119" s="19" t="s">
        <v>41</v>
      </c>
      <c r="B119" s="1"/>
      <c r="C119" s="2"/>
      <c r="D119" s="2"/>
      <c r="E119" s="2"/>
    </row>
    <row r="120" spans="2:5" ht="14.25" customHeight="1">
      <c r="B120" s="1" t="s">
        <v>36</v>
      </c>
      <c r="C120" s="2">
        <v>120</v>
      </c>
      <c r="D120" s="2">
        <f>C120/$B$4</f>
        <v>2.857142857142857</v>
      </c>
      <c r="E120" s="2"/>
    </row>
    <row r="121" spans="2:5" ht="14.25" customHeight="1">
      <c r="B121" s="1"/>
      <c r="C121" s="2"/>
      <c r="D121" s="2"/>
      <c r="E121" s="2"/>
    </row>
    <row r="122" spans="1:5" ht="14.25" customHeight="1" thickBot="1">
      <c r="A122" s="19"/>
      <c r="B122" s="10" t="s">
        <v>6</v>
      </c>
      <c r="C122" s="11">
        <f>SUM(C120:C120)</f>
        <v>120</v>
      </c>
      <c r="D122" s="11">
        <f>SUM(D120:D120)</f>
        <v>2.857142857142857</v>
      </c>
      <c r="E122" s="12"/>
    </row>
    <row r="123" spans="2:5" ht="14.25" customHeight="1" thickBot="1" thickTop="1">
      <c r="B123" s="1"/>
      <c r="C123" s="2"/>
      <c r="D123" s="2"/>
      <c r="E123" s="2"/>
    </row>
    <row r="124" spans="1:5" ht="14.25" customHeight="1" thickBot="1">
      <c r="A124" s="19"/>
      <c r="B124" s="23" t="s">
        <v>42</v>
      </c>
      <c r="C124" s="24">
        <f>SUM(C122)</f>
        <v>120</v>
      </c>
      <c r="D124" s="25">
        <f>SUM(D122)</f>
        <v>2.857142857142857</v>
      </c>
      <c r="E124" s="12"/>
    </row>
    <row r="125" spans="2:5" ht="14.25" customHeight="1">
      <c r="B125" s="1"/>
      <c r="C125" s="2"/>
      <c r="D125" s="2"/>
      <c r="E125" s="2"/>
    </row>
    <row r="126" spans="1:5" ht="14.25" customHeight="1">
      <c r="A126" s="19" t="s">
        <v>43</v>
      </c>
      <c r="B126" s="1"/>
      <c r="C126" s="2"/>
      <c r="D126" s="2"/>
      <c r="E126" s="2"/>
    </row>
    <row r="127" spans="2:5" ht="14.25" customHeight="1">
      <c r="B127" s="22" t="s">
        <v>0</v>
      </c>
      <c r="C127" s="2"/>
      <c r="D127" s="2"/>
      <c r="E127" s="2"/>
    </row>
    <row r="128" spans="2:5" ht="14.25" customHeight="1">
      <c r="B128" s="21" t="s">
        <v>73</v>
      </c>
      <c r="C128" s="2">
        <v>125</v>
      </c>
      <c r="D128" s="2">
        <f>C128/$B$4</f>
        <v>2.9761904761904763</v>
      </c>
      <c r="E128" s="2"/>
    </row>
    <row r="129" spans="2:5" ht="14.25" customHeight="1">
      <c r="B129" s="1" t="s">
        <v>87</v>
      </c>
      <c r="C129" s="2">
        <v>90</v>
      </c>
      <c r="D129" s="2">
        <f>C129/$B$4</f>
        <v>2.142857142857143</v>
      </c>
      <c r="E129" s="2"/>
    </row>
    <row r="130" spans="2:5" ht="14.25" customHeight="1">
      <c r="B130" s="1" t="s">
        <v>88</v>
      </c>
      <c r="C130" s="2">
        <v>180</v>
      </c>
      <c r="D130" s="2">
        <f>C130/$B$4</f>
        <v>4.285714285714286</v>
      </c>
      <c r="E130" s="2"/>
    </row>
    <row r="131" spans="2:5" ht="14.25" customHeight="1">
      <c r="B131" s="1"/>
      <c r="C131" s="2"/>
      <c r="D131" s="2"/>
      <c r="E131" s="2"/>
    </row>
    <row r="132" spans="1:5" ht="14.25" customHeight="1" thickBot="1">
      <c r="A132" s="19"/>
      <c r="B132" s="10" t="s">
        <v>6</v>
      </c>
      <c r="C132" s="11">
        <f>SUM(C128:C131)</f>
        <v>395</v>
      </c>
      <c r="D132" s="11">
        <f>SUM(D128:D131)</f>
        <v>9.404761904761905</v>
      </c>
      <c r="E132" s="12"/>
    </row>
    <row r="133" spans="2:5" ht="14.25" customHeight="1" thickTop="1">
      <c r="B133" s="1"/>
      <c r="C133" s="2"/>
      <c r="D133" s="2"/>
      <c r="E133" s="2"/>
    </row>
    <row r="134" spans="2:5" ht="14.25" customHeight="1">
      <c r="B134" s="22" t="s">
        <v>45</v>
      </c>
      <c r="C134" s="9"/>
      <c r="D134" s="2"/>
      <c r="E134" s="17"/>
    </row>
    <row r="135" spans="2:5" ht="14.25" customHeight="1">
      <c r="B135" s="1" t="s">
        <v>46</v>
      </c>
      <c r="C135" s="2">
        <f>$B$5*E135+$B$4*D135</f>
        <v>4275</v>
      </c>
      <c r="D135" s="2">
        <v>75</v>
      </c>
      <c r="E135" s="41">
        <v>75</v>
      </c>
    </row>
    <row r="136" spans="2:5" ht="14.25" customHeight="1">
      <c r="B136" s="1"/>
      <c r="C136" s="2"/>
      <c r="D136" s="2"/>
      <c r="E136" s="42"/>
    </row>
    <row r="137" spans="1:5" ht="14.25" customHeight="1" thickBot="1">
      <c r="A137" s="19"/>
      <c r="B137" s="10" t="s">
        <v>6</v>
      </c>
      <c r="C137" s="11">
        <f>SUM(C135:C136)</f>
        <v>4275</v>
      </c>
      <c r="D137" s="11">
        <f>SUM(D135:D136)</f>
        <v>75</v>
      </c>
      <c r="E137" s="43">
        <f>SUM(E135:E136)</f>
        <v>75</v>
      </c>
    </row>
    <row r="138" spans="2:5" ht="14.25" customHeight="1" thickBot="1" thickTop="1">
      <c r="B138" s="1"/>
      <c r="C138" s="2"/>
      <c r="D138" s="2"/>
      <c r="E138" s="41"/>
    </row>
    <row r="139" spans="1:5" ht="14.25" customHeight="1" thickBot="1">
      <c r="A139" s="19"/>
      <c r="B139" s="23" t="s">
        <v>47</v>
      </c>
      <c r="C139" s="24">
        <f>SUM(C132+C137)</f>
        <v>4670</v>
      </c>
      <c r="D139" s="24">
        <f>SUM(D132+D137)</f>
        <v>84.4047619047619</v>
      </c>
      <c r="E139" s="25">
        <f>SUM(E132+E137)</f>
        <v>75</v>
      </c>
    </row>
    <row r="140" spans="2:5" ht="14.25" customHeight="1">
      <c r="B140" s="1"/>
      <c r="C140" s="2"/>
      <c r="D140" s="2"/>
      <c r="E140" s="2"/>
    </row>
    <row r="141" spans="1:5" ht="14.25" customHeight="1">
      <c r="A141" s="19" t="s">
        <v>18</v>
      </c>
      <c r="B141" s="1"/>
      <c r="C141" s="2"/>
      <c r="D141" s="2"/>
      <c r="E141" s="2"/>
    </row>
    <row r="142" spans="2:5" ht="14.25" customHeight="1">
      <c r="B142" s="1" t="s">
        <v>48</v>
      </c>
      <c r="C142" s="2">
        <v>50</v>
      </c>
      <c r="D142" s="2">
        <f>C142/$B$4</f>
        <v>1.1904761904761905</v>
      </c>
      <c r="E142" s="2"/>
    </row>
    <row r="143" spans="2:5" ht="14.25" customHeight="1">
      <c r="B143" s="1" t="s">
        <v>36</v>
      </c>
      <c r="C143" s="2">
        <v>50</v>
      </c>
      <c r="D143" s="2">
        <f>C143/$B$4</f>
        <v>1.1904761904761905</v>
      </c>
      <c r="E143" s="2"/>
    </row>
    <row r="144" spans="2:5" ht="14.25" customHeight="1">
      <c r="B144" s="1" t="s">
        <v>76</v>
      </c>
      <c r="C144" s="2">
        <v>75</v>
      </c>
      <c r="D144" s="2">
        <f>C144/$B$4</f>
        <v>1.7857142857142858</v>
      </c>
      <c r="E144" s="2"/>
    </row>
    <row r="145" spans="2:5" ht="14.25" customHeight="1">
      <c r="B145" s="1"/>
      <c r="C145" s="2"/>
      <c r="D145" s="2"/>
      <c r="E145" s="2"/>
    </row>
    <row r="146" spans="1:5" ht="14.25" customHeight="1" thickBot="1">
      <c r="A146" s="19"/>
      <c r="B146" s="10" t="s">
        <v>6</v>
      </c>
      <c r="C146" s="11">
        <f>SUM(C142:C145)</f>
        <v>175</v>
      </c>
      <c r="D146" s="11">
        <f>SUM(D142:D145)</f>
        <v>4.166666666666667</v>
      </c>
      <c r="E146" s="12"/>
    </row>
    <row r="147" spans="2:5" ht="14.25" customHeight="1" thickBot="1" thickTop="1">
      <c r="B147" s="1"/>
      <c r="C147" s="2"/>
      <c r="D147" s="2"/>
      <c r="E147" s="2"/>
    </row>
    <row r="148" spans="1:5" ht="14.25" customHeight="1" thickBot="1">
      <c r="A148" s="19"/>
      <c r="B148" s="23" t="s">
        <v>49</v>
      </c>
      <c r="C148" s="24">
        <f>SUM(C146)</f>
        <v>175</v>
      </c>
      <c r="D148" s="25">
        <f>SUM(D146)</f>
        <v>4.166666666666667</v>
      </c>
      <c r="E148" s="12"/>
    </row>
    <row r="149" spans="2:5" ht="14.25" customHeight="1">
      <c r="B149" s="1"/>
      <c r="C149" s="2"/>
      <c r="D149" s="2"/>
      <c r="E149" s="2"/>
    </row>
    <row r="150" spans="1:5" ht="14.25" customHeight="1">
      <c r="A150" s="19" t="s">
        <v>50</v>
      </c>
      <c r="B150" s="1"/>
      <c r="C150" s="2"/>
      <c r="D150" s="2"/>
      <c r="E150" s="2"/>
    </row>
    <row r="151" spans="2:5" ht="14.25" customHeight="1">
      <c r="B151" s="1" t="s">
        <v>51</v>
      </c>
      <c r="C151" s="2">
        <v>0</v>
      </c>
      <c r="D151" s="2">
        <f>C151/$B$4</f>
        <v>0</v>
      </c>
      <c r="E151" s="2"/>
    </row>
    <row r="152" spans="2:5" ht="14.25" customHeight="1">
      <c r="B152" s="1"/>
      <c r="C152" s="2"/>
      <c r="D152" s="2"/>
      <c r="E152" s="2"/>
    </row>
    <row r="153" spans="1:5" ht="14.25" customHeight="1" thickBot="1">
      <c r="A153" s="19"/>
      <c r="B153" s="10" t="s">
        <v>6</v>
      </c>
      <c r="C153" s="11">
        <f>SUM(C151:C152)</f>
        <v>0</v>
      </c>
      <c r="D153" s="11">
        <f>SUM(D151:D152)</f>
        <v>0</v>
      </c>
      <c r="E153" s="12"/>
    </row>
    <row r="154" spans="2:5" ht="14.25" customHeight="1" thickBot="1" thickTop="1">
      <c r="B154" s="1"/>
      <c r="C154" s="14"/>
      <c r="D154" s="2"/>
      <c r="E154" s="2"/>
    </row>
    <row r="155" spans="1:5" ht="14.25" customHeight="1" thickBot="1">
      <c r="A155" s="19"/>
      <c r="B155" s="23" t="s">
        <v>52</v>
      </c>
      <c r="C155" s="24">
        <f>SUM(C153)</f>
        <v>0</v>
      </c>
      <c r="D155" s="25">
        <f>SUM(D153)</f>
        <v>0</v>
      </c>
      <c r="E155" s="12"/>
    </row>
    <row r="156" spans="2:5" ht="14.25" customHeight="1">
      <c r="B156" s="1"/>
      <c r="C156" s="2"/>
      <c r="D156" s="2"/>
      <c r="E156" s="2"/>
    </row>
    <row r="157" spans="1:5" ht="14.25" customHeight="1">
      <c r="A157" s="19" t="s">
        <v>53</v>
      </c>
      <c r="B157" s="1"/>
      <c r="C157" s="2"/>
      <c r="D157" s="2"/>
      <c r="E157" s="2"/>
    </row>
    <row r="158" spans="2:5" ht="14.25" customHeight="1">
      <c r="B158" s="22" t="s">
        <v>44</v>
      </c>
      <c r="C158" s="2"/>
      <c r="D158" s="2"/>
      <c r="E158" s="2"/>
    </row>
    <row r="159" spans="2:5" ht="14.25" customHeight="1">
      <c r="B159" s="1" t="s">
        <v>54</v>
      </c>
      <c r="C159" s="2">
        <v>800</v>
      </c>
      <c r="D159" s="2">
        <f>(C159-(E159*B5))/$B$4</f>
        <v>14.94047619047619</v>
      </c>
      <c r="E159" s="2">
        <v>11.5</v>
      </c>
    </row>
    <row r="160" spans="2:5" ht="14.25" customHeight="1">
      <c r="B160" s="1" t="s">
        <v>55</v>
      </c>
      <c r="C160" s="2">
        <v>30</v>
      </c>
      <c r="D160" s="2">
        <f>C160/$B$4</f>
        <v>0.7142857142857143</v>
      </c>
      <c r="E160" s="2"/>
    </row>
    <row r="161" spans="2:5" ht="14.25" customHeight="1">
      <c r="B161" s="1" t="s">
        <v>56</v>
      </c>
      <c r="C161" s="2">
        <v>75</v>
      </c>
      <c r="D161" s="2">
        <f>C161/$B$4</f>
        <v>1.7857142857142858</v>
      </c>
      <c r="E161" s="2"/>
    </row>
    <row r="162" spans="2:5" ht="14.25" customHeight="1">
      <c r="B162" s="1"/>
      <c r="C162" s="2"/>
      <c r="D162" s="2"/>
      <c r="E162" s="2"/>
    </row>
    <row r="163" spans="1:5" ht="14.25" customHeight="1" thickBot="1">
      <c r="A163" s="19"/>
      <c r="B163" s="10" t="s">
        <v>6</v>
      </c>
      <c r="C163" s="11">
        <f>SUM(C159:C162)</f>
        <v>905</v>
      </c>
      <c r="D163" s="11">
        <f>SUM(D159:D162)</f>
        <v>17.44047619047619</v>
      </c>
      <c r="E163" s="11">
        <f>SUM(E159:E162)</f>
        <v>11.5</v>
      </c>
    </row>
    <row r="164" spans="2:5" ht="14.25" customHeight="1" thickTop="1">
      <c r="B164" s="1"/>
      <c r="C164" s="2"/>
      <c r="D164" s="2"/>
      <c r="E164" s="2"/>
    </row>
    <row r="165" spans="2:5" ht="14.25" customHeight="1">
      <c r="B165" s="22" t="s">
        <v>45</v>
      </c>
      <c r="C165" s="9"/>
      <c r="D165" s="2"/>
      <c r="E165" s="2"/>
    </row>
    <row r="166" spans="1:5" ht="14.25" customHeight="1">
      <c r="A166" t="s">
        <v>78</v>
      </c>
      <c r="B166" s="1" t="s">
        <v>57</v>
      </c>
      <c r="C166" s="2">
        <f>D166*$B$4</f>
        <v>420</v>
      </c>
      <c r="D166" s="2">
        <v>10</v>
      </c>
      <c r="E166" s="2">
        <v>8</v>
      </c>
    </row>
    <row r="167" spans="2:5" ht="14.25" customHeight="1">
      <c r="B167" s="1" t="s">
        <v>36</v>
      </c>
      <c r="C167" s="2">
        <f>B4*D167+E167*B5</f>
        <v>285</v>
      </c>
      <c r="D167" s="2">
        <v>5</v>
      </c>
      <c r="E167" s="2">
        <v>5</v>
      </c>
    </row>
    <row r="168" spans="2:5" ht="14.25" customHeight="1">
      <c r="B168" s="1"/>
      <c r="C168" s="2"/>
      <c r="D168" s="2"/>
      <c r="E168" s="2"/>
    </row>
    <row r="169" spans="2:5" ht="14.25" customHeight="1">
      <c r="B169" s="1"/>
      <c r="C169" s="2"/>
      <c r="D169" s="2"/>
      <c r="E169" s="2"/>
    </row>
    <row r="170" spans="1:5" ht="14.25" customHeight="1" thickBot="1">
      <c r="A170" s="19"/>
      <c r="B170" s="10" t="s">
        <v>6</v>
      </c>
      <c r="C170" s="11">
        <f>SUM(C166:C169)</f>
        <v>705</v>
      </c>
      <c r="D170" s="11">
        <f>SUM(D166:D169)</f>
        <v>15</v>
      </c>
      <c r="E170" s="11">
        <f>SUM(E166:E169)</f>
        <v>13</v>
      </c>
    </row>
    <row r="171" spans="2:5" ht="14.25" customHeight="1" thickBot="1" thickTop="1">
      <c r="B171" s="1"/>
      <c r="C171" s="2"/>
      <c r="D171" s="2"/>
      <c r="E171" s="2"/>
    </row>
    <row r="172" spans="1:5" ht="14.25" customHeight="1" thickBot="1">
      <c r="A172" s="19"/>
      <c r="B172" s="23" t="s">
        <v>58</v>
      </c>
      <c r="C172" s="24">
        <f>C163+C170</f>
        <v>1610</v>
      </c>
      <c r="D172" s="24">
        <f>SUM(D163+D170)</f>
        <v>32.44047619047619</v>
      </c>
      <c r="E172" s="24">
        <f>SUM(E170+E163)</f>
        <v>24.5</v>
      </c>
    </row>
    <row r="173" spans="2:5" ht="14.25" customHeight="1">
      <c r="B173" s="1"/>
      <c r="C173" s="2"/>
      <c r="D173" s="2"/>
      <c r="E173" s="2"/>
    </row>
    <row r="174" spans="1:5" ht="14.25" customHeight="1">
      <c r="A174" s="19" t="s">
        <v>59</v>
      </c>
      <c r="B174" s="1"/>
      <c r="C174" s="2"/>
      <c r="D174" s="2"/>
      <c r="E174" s="2"/>
    </row>
    <row r="175" spans="2:5" ht="14.25" customHeight="1">
      <c r="B175" s="1" t="s">
        <v>60</v>
      </c>
      <c r="C175" s="2">
        <v>50</v>
      </c>
      <c r="D175" s="2">
        <f>C175/$B$4</f>
        <v>1.1904761904761905</v>
      </c>
      <c r="E175" s="2"/>
    </row>
    <row r="176" spans="2:5" ht="14.25" customHeight="1">
      <c r="B176" s="1" t="s">
        <v>36</v>
      </c>
      <c r="C176" s="2">
        <v>50</v>
      </c>
      <c r="D176" s="2">
        <f>C176/$B$4</f>
        <v>1.1904761904761905</v>
      </c>
      <c r="E176" s="2"/>
    </row>
    <row r="177" spans="2:5" ht="14.25" customHeight="1">
      <c r="B177" s="1"/>
      <c r="C177" s="2"/>
      <c r="D177" s="2"/>
      <c r="E177" s="2"/>
    </row>
    <row r="178" spans="1:5" ht="14.25" customHeight="1" thickBot="1">
      <c r="A178" s="19"/>
      <c r="B178" s="10" t="s">
        <v>6</v>
      </c>
      <c r="C178" s="11">
        <f>SUM(C175:C177)</f>
        <v>100</v>
      </c>
      <c r="D178" s="11">
        <f>SUM(D175:D177)</f>
        <v>2.380952380952381</v>
      </c>
      <c r="E178" s="12"/>
    </row>
    <row r="179" spans="2:5" ht="14.25" customHeight="1" thickBot="1" thickTop="1">
      <c r="B179" s="1"/>
      <c r="C179" s="14"/>
      <c r="D179" s="2"/>
      <c r="E179" s="2"/>
    </row>
    <row r="180" spans="1:5" ht="14.25" customHeight="1" thickBot="1">
      <c r="A180" s="19"/>
      <c r="B180" s="23" t="s">
        <v>61</v>
      </c>
      <c r="C180" s="12">
        <f>SUM(C178)</f>
        <v>100</v>
      </c>
      <c r="D180" s="25">
        <f>SUM(D178)</f>
        <v>2.380952380952381</v>
      </c>
      <c r="E180" s="12"/>
    </row>
    <row r="181" spans="2:5" ht="14.25" customHeight="1">
      <c r="B181" s="1"/>
      <c r="C181" s="26"/>
      <c r="D181" s="2"/>
      <c r="E181" s="2"/>
    </row>
    <row r="182" spans="1:5" ht="14.25" customHeight="1">
      <c r="A182" s="19" t="s">
        <v>62</v>
      </c>
      <c r="B182" s="1"/>
      <c r="C182" s="2"/>
      <c r="D182" s="2"/>
      <c r="E182" s="2"/>
    </row>
    <row r="183" spans="2:5" ht="14.25" customHeight="1">
      <c r="B183" s="1" t="s">
        <v>19</v>
      </c>
      <c r="C183" s="2">
        <v>10</v>
      </c>
      <c r="D183" s="2">
        <f>C183/$B$4</f>
        <v>0.23809523809523808</v>
      </c>
      <c r="E183" s="2"/>
    </row>
    <row r="184" spans="2:5" ht="14.25" customHeight="1">
      <c r="B184" s="1"/>
      <c r="C184" s="2"/>
      <c r="D184" s="2"/>
      <c r="E184" s="2"/>
    </row>
    <row r="185" spans="1:5" ht="14.25" customHeight="1" thickBot="1">
      <c r="A185" s="19"/>
      <c r="B185" s="10" t="s">
        <v>6</v>
      </c>
      <c r="C185" s="11">
        <f>SUM(C183:C184)</f>
        <v>10</v>
      </c>
      <c r="D185" s="11">
        <f>SUM(D183:D184)</f>
        <v>0.23809523809523808</v>
      </c>
      <c r="E185" s="12"/>
    </row>
    <row r="186" spans="2:5" ht="14.25" customHeight="1" thickBot="1" thickTop="1">
      <c r="B186" s="1"/>
      <c r="C186" s="2"/>
      <c r="D186" s="2"/>
      <c r="E186" s="2"/>
    </row>
    <row r="187" spans="1:5" ht="14.25" customHeight="1" thickBot="1">
      <c r="A187" s="19"/>
      <c r="B187" s="23" t="s">
        <v>63</v>
      </c>
      <c r="C187" s="24">
        <f>SUM(C185)</f>
        <v>10</v>
      </c>
      <c r="D187" s="25">
        <f>SUM(D185)</f>
        <v>0.23809523809523808</v>
      </c>
      <c r="E187" s="12"/>
    </row>
    <row r="188" spans="2:5" ht="14.25" customHeight="1" thickBot="1">
      <c r="B188" s="1"/>
      <c r="C188" s="2"/>
      <c r="D188" s="2"/>
      <c r="E188" s="2"/>
    </row>
    <row r="189" spans="1:5" ht="14.25" customHeight="1" thickBot="1">
      <c r="A189" s="37" t="s">
        <v>70</v>
      </c>
      <c r="B189" s="45" t="s">
        <v>83</v>
      </c>
      <c r="C189" s="46">
        <f>77*5</f>
        <v>385</v>
      </c>
      <c r="D189" s="47">
        <f>C189/$B$4</f>
        <v>9.166666666666666</v>
      </c>
      <c r="E189" s="2"/>
    </row>
    <row r="190" spans="2:5" ht="14.25" customHeight="1">
      <c r="B190" s="1"/>
      <c r="C190" s="2"/>
      <c r="D190" s="2"/>
      <c r="E190" s="2"/>
    </row>
    <row r="191" spans="2:5" ht="14.25" customHeight="1" thickBot="1">
      <c r="B191" s="1"/>
      <c r="C191" s="2"/>
      <c r="D191" s="2"/>
      <c r="E191" s="2"/>
    </row>
    <row r="192" spans="1:5" ht="14.25" customHeight="1" thickBot="1">
      <c r="A192" s="27" t="s">
        <v>64</v>
      </c>
      <c r="B192" s="28"/>
      <c r="C192" s="24">
        <f>SUM(C58+C71+C88+C96+C103+C110+C117+C124+C139+C148+C155+C172+C180+C187+C189)</f>
        <v>10900</v>
      </c>
      <c r="D192" s="24">
        <f>SUM(D58+D71+D88+D96+D103+D110+D117+D124+D139+D148+D155+D172+D180+D187+D189)</f>
        <v>202.32142857142856</v>
      </c>
      <c r="E192" s="24">
        <f>SUM(E58+E71+E88+E139+E172)</f>
        <v>141.5</v>
      </c>
    </row>
    <row r="194" spans="1:3" ht="14.25" customHeight="1">
      <c r="A194" s="37" t="s">
        <v>81</v>
      </c>
      <c r="C194" s="38">
        <f>C192+C41+C33</f>
        <v>17823.829999999998</v>
      </c>
    </row>
    <row r="195" spans="1:3" ht="14.25" customHeight="1">
      <c r="A195" s="37" t="s">
        <v>79</v>
      </c>
      <c r="C195" s="38">
        <f>C23</f>
        <v>1918.8392857142856</v>
      </c>
    </row>
    <row r="196" spans="1:4" ht="14.25" customHeight="1">
      <c r="A196" s="37" t="s">
        <v>71</v>
      </c>
      <c r="C196" s="38">
        <f>C195+C194</f>
        <v>19742.669285714284</v>
      </c>
      <c r="D196" s="2"/>
    </row>
    <row r="204" ht="14.25" customHeight="1">
      <c r="C204" s="2"/>
    </row>
  </sheetData>
  <printOptions/>
  <pageMargins left="0.75" right="0.75" top="1" bottom="1" header="0.5" footer="0.5"/>
  <pageSetup horizontalDpi="300" verticalDpi="300" orientation="portrait" scale="80"/>
  <rowBreaks count="2" manualBreakCount="2">
    <brk id="55" max="255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Lawerence</dc:creator>
  <cp:keywords/>
  <dc:description/>
  <cp:lastModifiedBy>DU</cp:lastModifiedBy>
  <cp:lastPrinted>2003-11-19T23:51:41Z</cp:lastPrinted>
  <dcterms:created xsi:type="dcterms:W3CDTF">2001-12-10T06:39:21Z</dcterms:created>
  <dcterms:modified xsi:type="dcterms:W3CDTF">2010-08-17T14:32:33Z</dcterms:modified>
  <cp:category/>
  <cp:version/>
  <cp:contentType/>
  <cp:contentStatus/>
</cp:coreProperties>
</file>